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8915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<sst xmlns="http://schemas.openxmlformats.org/spreadsheetml/2006/main" count="28" uniqueCount="18">
  <si>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Kochsche Formel</t>
  </si>
  <si>
    <t>R</t>
  </si>
  <si>
    <t>L</t>
  </si>
  <si>
    <r>
      <t>V</t>
    </r>
    <r>
      <rPr>
        <vertAlign val="subscript"/>
        <sz val="10"/>
        <color indexed="8"/>
        <rFont val="Arial"/>
        <family val="2"/>
      </rPr>
      <t>i</t>
    </r>
    <r>
      <rPr>
        <sz val="10"/>
        <color theme="1"/>
        <rFont val="Arial"/>
        <family val="2"/>
      </rPr>
      <t xml:space="preserve"> =</t>
    </r>
  </si>
  <si>
    <r>
      <t>V</t>
    </r>
    <r>
      <rPr>
        <vertAlign val="subscript"/>
        <sz val="10"/>
        <color indexed="8"/>
        <rFont val="Arial"/>
        <family val="2"/>
      </rPr>
      <t>i</t>
    </r>
  </si>
  <si>
    <t xml:space="preserve">R = </t>
  </si>
  <si>
    <t>L =</t>
  </si>
  <si>
    <t>Benutzerhinweis: Bitte nur grüne Felder Befüllen, Blau hinterlegte Felder zeigen das Ergebnis.</t>
  </si>
  <si>
    <t>Berechnung Konstante Aufgrund Ermittelter Erschütterung, Entfernung und Lademenge</t>
  </si>
  <si>
    <t>Berechnung Entfernung Aufgrund Erschütterung, Konstante und Lademenge</t>
  </si>
  <si>
    <t>Berechnung Lademenge Aufgrund Erschütterung, Entfernung und Konstante</t>
  </si>
  <si>
    <t>Kristalines Gestein</t>
  </si>
  <si>
    <t>Sedimentgestein</t>
  </si>
  <si>
    <t>Berechnung der 
Konstante</t>
  </si>
  <si>
    <t>Berechnung der
 Entfernung</t>
  </si>
  <si>
    <t>Berechnung der
Lademenge</t>
  </si>
  <si>
    <t>c</t>
  </si>
  <si>
    <t>c =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</si>
</sst>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&quot;mm/s&quot;"/>
    <numFmt numFmtId="169" formatCode="0.00&quot;m&quot;"/>
    <numFmt numFmtId="170" formatCode="0.00&quot;kg&quot;"/>
    <numFmt numFmtId="171" formatCode="0.00\ &quot;mm/s&quot;"/>
    <numFmt numFmtId="172" formatCode="0\ &quot;m&quot;"/>
    <numFmt numFmtId="173" formatCode="0&quot;kg&quot;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1" fontId="0" fillId="34" borderId="11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0" fillId="15" borderId="0" xfId="0" applyFill="1" applyAlignment="1">
      <alignment/>
    </xf>
    <xf numFmtId="0" fontId="0" fillId="17" borderId="0" xfId="0" applyFill="1" applyAlignment="1">
      <alignment/>
    </xf>
    <xf numFmtId="0" fontId="0" fillId="36" borderId="12" xfId="0" applyFill="1" applyBorder="1" applyAlignment="1" applyProtection="1">
      <alignment horizontal="center"/>
      <protection locked="0"/>
    </xf>
    <xf numFmtId="172" fontId="0" fillId="36" borderId="12" xfId="0" applyNumberFormat="1" applyFill="1" applyBorder="1" applyAlignment="1" applyProtection="1">
      <alignment horizontal="center"/>
      <protection locked="0"/>
    </xf>
    <xf numFmtId="173" fontId="0" fillId="36" borderId="12" xfId="0" applyNumberFormat="1" applyFill="1" applyBorder="1" applyAlignment="1" applyProtection="1">
      <alignment horizontal="center"/>
      <protection locked="0"/>
    </xf>
    <xf numFmtId="171" fontId="0" fillId="36" borderId="12" xfId="0" applyNumberForma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>
      <alignment horizontal="center"/>
    </xf>
    <xf numFmtId="169" fontId="0" fillId="34" borderId="11" xfId="0" applyNumberFormat="1" applyFill="1" applyBorder="1" applyAlignment="1">
      <alignment horizontal="center"/>
    </xf>
    <xf numFmtId="170" fontId="0" fillId="34" borderId="11" xfId="0" applyNumberFormat="1" applyFill="1" applyBorder="1" applyAlignment="1">
      <alignment horizontal="center"/>
    </xf>
    <xf numFmtId="0" fontId="41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17" borderId="0" xfId="0" applyFill="1" applyAlignment="1">
      <alignment horizontal="left" wrapText="1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15" borderId="0" xfId="0" applyFill="1" applyAlignment="1">
      <alignment horizontal="left" wrapText="1"/>
    </xf>
    <xf numFmtId="0" fontId="0" fillId="15" borderId="0" xfId="0" applyFill="1" applyAlignment="1">
      <alignment horizontal="left"/>
    </xf>
    <xf numFmtId="0" fontId="0" fillId="16" borderId="0" xfId="0" applyFill="1" applyAlignment="1">
      <alignment horizontal="left" wrapText="1"/>
    </xf>
    <xf numFmtId="0" fontId="0" fillId="16" borderId="0" xfId="0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tabSelected="1" zoomScaleSheetLayoutView="90" workbookViewId="0" topLeftCell="A1">
      <selection activeCell="F1" sqref="F1"/>
    </sheetView>
  </sheetViews>
  <sheetFormatPr defaultColWidth="11.421875" defaultRowHeight="12.75"/>
  <cols>
    <col min="2" max="2" width="5.8515625" style="0" customWidth="1"/>
    <col min="7" max="7" width="12.421875" style="0" bestFit="1" customWidth="1"/>
  </cols>
  <sheetData>
    <row r="1" spans="1:10" ht="16.5" thickBot="1">
      <c r="A1" s="27" t="s">
        <v>0</v>
      </c>
      <c r="B1" s="27"/>
      <c r="C1" s="5" t="s">
        <v>3</v>
      </c>
      <c r="D1" s="7">
        <f>(F1/H1)*(SQRT(J1))</f>
        <v>2.4800026659543124</v>
      </c>
      <c r="E1" s="1" t="s">
        <v>16</v>
      </c>
      <c r="F1" s="14">
        <v>122</v>
      </c>
      <c r="G1" s="1" t="s">
        <v>1</v>
      </c>
      <c r="H1" s="15">
        <v>440</v>
      </c>
      <c r="I1" s="1" t="s">
        <v>2</v>
      </c>
      <c r="J1" s="16">
        <v>80</v>
      </c>
    </row>
    <row r="2" spans="5:10" ht="13.5" thickBot="1">
      <c r="E2" s="2"/>
      <c r="F2" s="9"/>
      <c r="G2" s="9"/>
      <c r="H2" s="3">
        <v>-1.3</v>
      </c>
      <c r="I2" s="3"/>
      <c r="J2" s="3">
        <v>0.8</v>
      </c>
    </row>
    <row r="3" spans="1:10" ht="16.5" thickBot="1">
      <c r="A3" s="25" t="s">
        <v>11</v>
      </c>
      <c r="B3" s="25"/>
      <c r="C3" s="6" t="s">
        <v>3</v>
      </c>
      <c r="D3" s="7">
        <f>E3*G3*I3</f>
        <v>2.5110232302905926</v>
      </c>
      <c r="E3" s="2">
        <v>206</v>
      </c>
      <c r="F3" s="9"/>
      <c r="G3" s="3">
        <f>POWER(H3,H2)</f>
        <v>0.0003660256500239095</v>
      </c>
      <c r="H3" s="10">
        <f>H1</f>
        <v>440</v>
      </c>
      <c r="I3" s="9">
        <f>POWER(J3,J2)</f>
        <v>33.30212829607491</v>
      </c>
      <c r="J3" s="11">
        <f>J1</f>
        <v>80</v>
      </c>
    </row>
    <row r="4" spans="5:10" ht="13.5" thickBot="1">
      <c r="E4" s="2"/>
      <c r="F4" s="9"/>
      <c r="G4" s="3"/>
      <c r="H4" s="3">
        <v>-1.5</v>
      </c>
      <c r="I4" s="3"/>
      <c r="J4" s="3">
        <v>0.6</v>
      </c>
    </row>
    <row r="5" spans="1:10" ht="16.5" thickBot="1">
      <c r="A5" s="26" t="s">
        <v>12</v>
      </c>
      <c r="B5" s="26"/>
      <c r="C5" s="8" t="s">
        <v>3</v>
      </c>
      <c r="D5" s="7">
        <f>E5*G5*I5</f>
        <v>1.455454906576707</v>
      </c>
      <c r="E5" s="2">
        <v>969</v>
      </c>
      <c r="F5" s="9"/>
      <c r="G5" s="3">
        <f>POWER(H5,H4)</f>
        <v>0.000108348021505181</v>
      </c>
      <c r="H5" s="10">
        <f>H1</f>
        <v>440</v>
      </c>
      <c r="I5" s="9">
        <f>POWER(J5,J4)</f>
        <v>13.862896863102925</v>
      </c>
      <c r="J5" s="11">
        <f>J1</f>
        <v>80</v>
      </c>
    </row>
    <row r="8" ht="13.5" thickBot="1"/>
    <row r="9" spans="1:10" ht="16.5" thickBot="1">
      <c r="A9" s="28" t="s">
        <v>13</v>
      </c>
      <c r="B9" s="29"/>
      <c r="C9" s="12" t="s">
        <v>17</v>
      </c>
      <c r="D9" s="18">
        <f>(F9*H9)/(SQRT(J9))</f>
        <v>122.49180380743849</v>
      </c>
      <c r="E9" s="1" t="s">
        <v>4</v>
      </c>
      <c r="F9" s="17">
        <v>2.49</v>
      </c>
      <c r="G9" s="1" t="s">
        <v>1</v>
      </c>
      <c r="H9" s="15">
        <v>440</v>
      </c>
      <c r="I9" s="1" t="s">
        <v>2</v>
      </c>
      <c r="J9" s="14">
        <v>80</v>
      </c>
    </row>
    <row r="10" spans="1:4" ht="12.75">
      <c r="A10" s="29"/>
      <c r="B10" s="29"/>
      <c r="C10" s="12"/>
      <c r="D10" t="s">
        <v>8</v>
      </c>
    </row>
    <row r="16" ht="13.5" thickBot="1"/>
    <row r="17" spans="1:10" ht="16.5" thickBot="1">
      <c r="A17" s="30" t="s">
        <v>14</v>
      </c>
      <c r="B17" s="31"/>
      <c r="C17" s="4" t="s">
        <v>5</v>
      </c>
      <c r="D17" s="19">
        <f>F17*(SQRT(H17))/J17</f>
        <v>464.99853771482117</v>
      </c>
      <c r="E17" s="1" t="s">
        <v>16</v>
      </c>
      <c r="F17" s="14">
        <v>107.72</v>
      </c>
      <c r="G17" s="1" t="s">
        <v>2</v>
      </c>
      <c r="H17" s="14">
        <v>125</v>
      </c>
      <c r="I17" s="1" t="s">
        <v>4</v>
      </c>
      <c r="J17" s="17">
        <v>2.59</v>
      </c>
    </row>
    <row r="18" spans="1:4" ht="12.75">
      <c r="A18" s="31"/>
      <c r="B18" s="31"/>
      <c r="C18" s="4"/>
      <c r="D18" t="s">
        <v>9</v>
      </c>
    </row>
    <row r="24" ht="13.5" thickBot="1"/>
    <row r="25" spans="1:10" ht="16.5" thickBot="1">
      <c r="A25" s="23" t="s">
        <v>15</v>
      </c>
      <c r="B25" s="24"/>
      <c r="C25" s="13" t="s">
        <v>6</v>
      </c>
      <c r="D25" s="20">
        <f>(F25*F25)*(H25*H25)/(J25*J25)</f>
        <v>159.33888739586132</v>
      </c>
      <c r="E25" s="1" t="s">
        <v>4</v>
      </c>
      <c r="F25" s="17">
        <v>3.5</v>
      </c>
      <c r="G25" s="1" t="s">
        <v>1</v>
      </c>
      <c r="H25" s="15">
        <v>440</v>
      </c>
      <c r="I25" s="1" t="s">
        <v>16</v>
      </c>
      <c r="J25" s="14">
        <v>122</v>
      </c>
    </row>
    <row r="26" spans="1:4" ht="12.75">
      <c r="A26" s="24"/>
      <c r="B26" s="24"/>
      <c r="C26" s="13"/>
      <c r="D26" t="s">
        <v>10</v>
      </c>
    </row>
    <row r="30" spans="1:12" ht="18">
      <c r="A30" s="21" t="s">
        <v>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</sheetData>
  <sheetProtection password="AC2A" sheet="1" objects="1" scenarios="1" selectLockedCells="1"/>
  <mergeCells count="6">
    <mergeCell ref="A25:B26"/>
    <mergeCell ref="A3:B3"/>
    <mergeCell ref="A5:B5"/>
    <mergeCell ref="A1:B1"/>
    <mergeCell ref="A9:B10"/>
    <mergeCell ref="A17:B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6"/>
  <headerFooter>
    <oddHeader>&amp;LErschütterungsprognose
&amp;CErschütterungen Berechnung&amp;RDIN 4150</oddHeader>
  </headerFooter>
  <ignoredErrors>
    <ignoredError sqref="H3:I3 H5:I5" formula="1"/>
  </ignoredErrors>
  <legacyDrawing r:id="rId5"/>
  <oleObjects>
    <oleObject progId="Equation.3" shapeId="21721218" r:id="rId1"/>
    <oleObject progId="Equation.3" shapeId="21721977" r:id="rId2"/>
    <oleObject progId="Equation.3" shapeId="21722558" r:id="rId3"/>
    <oleObject progId="Equation.3" shapeId="2172309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Lankes, Richard</dc:creator>
  <cp:keywords/>
  <dc:description/>
  <cp:lastModifiedBy>Lankes Richard</cp:lastModifiedBy>
  <cp:lastPrinted>2015-12-06T18:49:46Z</cp:lastPrinted>
  <dcterms:created xsi:type="dcterms:W3CDTF">2013-05-07T06:23:58Z</dcterms:created>
  <dcterms:modified xsi:type="dcterms:W3CDTF">2017-02-22T16:49:26Z</dcterms:modified>
  <cp:category/>
  <cp:version/>
  <cp:contentType/>
  <cp:contentStatus/>
</cp:coreProperties>
</file>